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rzemyslaw.hermann\Desktop\Na JOSEPHINE UL 2021\Załącznik 2 - Kosztorys Ofertowy\"/>
    </mc:Choice>
  </mc:AlternateContent>
  <bookViews>
    <workbookView xWindow="0" yWindow="0" windowWidth="23040" windowHeight="8490"/>
  </bookViews>
  <sheets>
    <sheet name="pakiet ...." sheetId="13" r:id="rId1"/>
  </sheets>
  <definedNames>
    <definedName name="_xlnm.Print_Area" localSheetId="0">'pakiet ....'!$A$1:$K$55</definedName>
    <definedName name="_xlnm.Print_Titles" localSheetId="0">'pakiet ....'!$16:$16</definedName>
  </definedNames>
  <calcPr calcId="152511"/>
</workbook>
</file>

<file path=xl/calcChain.xml><?xml version="1.0" encoding="utf-8"?>
<calcChain xmlns="http://schemas.openxmlformats.org/spreadsheetml/2006/main">
  <c r="M48" i="13" l="1"/>
  <c r="N48" i="13" s="1"/>
  <c r="H48" i="13"/>
  <c r="J48" i="13" s="1"/>
  <c r="K48" i="13" s="1"/>
  <c r="M47" i="13"/>
  <c r="N47" i="13" s="1"/>
  <c r="H47" i="13"/>
  <c r="J47" i="13" s="1"/>
  <c r="K47" i="13" s="1"/>
  <c r="M46" i="13"/>
  <c r="N46" i="13" s="1"/>
  <c r="H46" i="13"/>
  <c r="M45" i="13"/>
  <c r="N45" i="13" s="1"/>
  <c r="H45" i="13"/>
  <c r="N43" i="13"/>
  <c r="M43" i="13"/>
  <c r="K43" i="13"/>
  <c r="J43" i="13"/>
  <c r="H43" i="13"/>
  <c r="N42" i="13"/>
  <c r="M42" i="13"/>
  <c r="K42" i="13"/>
  <c r="J42" i="13"/>
  <c r="H42" i="13"/>
  <c r="N41" i="13"/>
  <c r="M41" i="13"/>
  <c r="K41" i="13"/>
  <c r="J41" i="13"/>
  <c r="H41" i="13"/>
  <c r="N40" i="13"/>
  <c r="M40" i="13"/>
  <c r="K40" i="13"/>
  <c r="J40" i="13"/>
  <c r="H40" i="13"/>
  <c r="N39" i="13"/>
  <c r="M39" i="13"/>
  <c r="K39" i="13"/>
  <c r="J39" i="13"/>
  <c r="H39" i="13"/>
  <c r="N38" i="13"/>
  <c r="M38" i="13"/>
  <c r="K38" i="13"/>
  <c r="J38" i="13"/>
  <c r="H38" i="13"/>
  <c r="N37" i="13"/>
  <c r="M37" i="13"/>
  <c r="K37" i="13"/>
  <c r="J37" i="13"/>
  <c r="H37" i="13"/>
  <c r="N36" i="13"/>
  <c r="M36" i="13"/>
  <c r="K36" i="13"/>
  <c r="J36" i="13"/>
  <c r="H36" i="13"/>
  <c r="N35" i="13"/>
  <c r="M35" i="13"/>
  <c r="K35" i="13"/>
  <c r="J35" i="13"/>
  <c r="H35" i="13"/>
  <c r="N34" i="13"/>
  <c r="M34" i="13"/>
  <c r="K34" i="13"/>
  <c r="J34" i="13"/>
  <c r="H34" i="13"/>
  <c r="N33" i="13"/>
  <c r="M33" i="13"/>
  <c r="K33" i="13"/>
  <c r="J33" i="13"/>
  <c r="H33" i="13"/>
  <c r="N32" i="13"/>
  <c r="M32" i="13"/>
  <c r="K32" i="13"/>
  <c r="J32" i="13"/>
  <c r="H32" i="13"/>
  <c r="N31" i="13"/>
  <c r="M31" i="13"/>
  <c r="K31" i="13"/>
  <c r="J31" i="13"/>
  <c r="H31" i="13"/>
  <c r="N30" i="13"/>
  <c r="M30" i="13"/>
  <c r="K30" i="13"/>
  <c r="J30" i="13"/>
  <c r="H30" i="13"/>
  <c r="N29" i="13"/>
  <c r="M29" i="13"/>
  <c r="K29" i="13"/>
  <c r="J29" i="13"/>
  <c r="H29" i="13"/>
  <c r="N27" i="13"/>
  <c r="M27" i="13"/>
  <c r="K27" i="13"/>
  <c r="J27" i="13"/>
  <c r="H27" i="13"/>
  <c r="N26" i="13"/>
  <c r="M26" i="13"/>
  <c r="K26" i="13"/>
  <c r="J26" i="13"/>
  <c r="H26" i="13"/>
  <c r="N25" i="13"/>
  <c r="M25" i="13"/>
  <c r="K25" i="13"/>
  <c r="J25" i="13"/>
  <c r="H25" i="13"/>
  <c r="N24" i="13"/>
  <c r="M24" i="13"/>
  <c r="K24" i="13"/>
  <c r="J24" i="13"/>
  <c r="H24" i="13"/>
  <c r="N23" i="13"/>
  <c r="M23" i="13"/>
  <c r="K23" i="13"/>
  <c r="J23" i="13"/>
  <c r="H23" i="13"/>
  <c r="N22" i="13"/>
  <c r="M22" i="13"/>
  <c r="K22" i="13"/>
  <c r="J22" i="13"/>
  <c r="H22" i="13"/>
  <c r="N21" i="13"/>
  <c r="M21" i="13"/>
  <c r="K21" i="13"/>
  <c r="J21" i="13"/>
  <c r="H21" i="13"/>
  <c r="N20" i="13"/>
  <c r="M20" i="13"/>
  <c r="K20" i="13"/>
  <c r="J20" i="13"/>
  <c r="H20" i="13"/>
  <c r="N19" i="13"/>
  <c r="M19" i="13"/>
  <c r="K19" i="13"/>
  <c r="J19" i="13"/>
  <c r="H19" i="13"/>
  <c r="N18" i="13"/>
  <c r="M18" i="13"/>
  <c r="K18" i="13"/>
  <c r="J18" i="13"/>
  <c r="H18" i="13"/>
  <c r="N49" i="13" l="1"/>
  <c r="D56" i="13" s="1"/>
  <c r="D51" i="13"/>
  <c r="J46" i="13"/>
  <c r="K46" i="13" s="1"/>
  <c r="J45" i="13"/>
  <c r="K45" i="13" s="1"/>
  <c r="D52" i="13" l="1"/>
</calcChain>
</file>

<file path=xl/sharedStrings.xml><?xml version="1.0" encoding="utf-8"?>
<sst xmlns="http://schemas.openxmlformats.org/spreadsheetml/2006/main" count="135" uniqueCount="96">
  <si>
    <t>Skarb Państwa -</t>
  </si>
  <si>
    <t xml:space="preserve">Państwowe Gospodarstwo Leśne Lasy Państwowe
</t>
  </si>
  <si>
    <t xml:space="preserve">L.p.
</t>
  </si>
  <si>
    <t xml:space="preserve">Pozycja w standardzie RDLP
</t>
  </si>
  <si>
    <t xml:space="preserve">Czynność - opis prac
</t>
  </si>
  <si>
    <t xml:space="preserve">Jedn.
</t>
  </si>
  <si>
    <t xml:space="preserve">Ilość
</t>
  </si>
  <si>
    <t xml:space="preserve">Cena jednostkowa netto w PLN
</t>
  </si>
  <si>
    <t xml:space="preserve">Wartość całkowita netto w PLN
</t>
  </si>
  <si>
    <t xml:space="preserve">Stawka VAT
</t>
  </si>
  <si>
    <t xml:space="preserve">Wartość VAT w PLN
</t>
  </si>
  <si>
    <t xml:space="preserve">Wartość całkowita brutto w PLN
</t>
  </si>
  <si>
    <t xml:space="preserve">HA
</t>
  </si>
  <si>
    <t>H</t>
  </si>
  <si>
    <t>SZT</t>
  </si>
  <si>
    <t>HM</t>
  </si>
  <si>
    <t xml:space="preserve">ŁR-ORKA
</t>
  </si>
  <si>
    <t>Głęboka orka</t>
  </si>
  <si>
    <t xml:space="preserve">ŁR-KULT
</t>
  </si>
  <si>
    <t xml:space="preserve">Kultywatorowanie
</t>
  </si>
  <si>
    <t xml:space="preserve">ŁR-BRON
</t>
  </si>
  <si>
    <t xml:space="preserve">Bronowanie
</t>
  </si>
  <si>
    <t>ŁR-TAL</t>
  </si>
  <si>
    <t>Talerzowanie</t>
  </si>
  <si>
    <t xml:space="preserve">ŁR-ROZDR
</t>
  </si>
  <si>
    <t xml:space="preserve">Rozdrabnianie pozostałości pozrębowych z wymieszaniem ich z wierzchnią warstwą gleby na poletkach nowo zakładanych
</t>
  </si>
  <si>
    <t xml:space="preserve">ŁR-NAWM
</t>
  </si>
  <si>
    <t xml:space="preserve">Wysiew nawozów sztucznych
</t>
  </si>
  <si>
    <t xml:space="preserve">ŁR-WYSNAS
</t>
  </si>
  <si>
    <t xml:space="preserve">Wysiew nasion siewnikiem zbożowym
</t>
  </si>
  <si>
    <t xml:space="preserve">ŁR-OPRYSK
</t>
  </si>
  <si>
    <t xml:space="preserve">Mechaniczny oprysk chemiczny
</t>
  </si>
  <si>
    <t xml:space="preserve">ŁR-WYKŁW
</t>
  </si>
  <si>
    <t xml:space="preserve">Koszenie trawy z wywozem z łąki
</t>
  </si>
  <si>
    <t>ŁR-GRODZR</t>
  </si>
  <si>
    <t>Rozgrodzenie pól</t>
  </si>
  <si>
    <t>POLPRZYG1</t>
  </si>
  <si>
    <t>Przygotowanie i obsługa polowania zbiorowego, do 10 myśliwych</t>
  </si>
  <si>
    <t>DN</t>
  </si>
  <si>
    <t>POLPRZYG2</t>
  </si>
  <si>
    <t>Przygotowanie polowania zbiorowego, pow. 10 myśliwych</t>
  </si>
  <si>
    <t>POL-TRANL</t>
  </si>
  <si>
    <t>Transport ludzi na polowaniu zbiorowym</t>
  </si>
  <si>
    <t>POL-TRANZ</t>
  </si>
  <si>
    <t>Transport zwierzyny na polowaniu zbiorowym</t>
  </si>
  <si>
    <t>POSZ-POST</t>
  </si>
  <si>
    <t>Poszukiwanie postrzałków</t>
  </si>
  <si>
    <t>PREP-JEL</t>
  </si>
  <si>
    <t>Preparacja poroża byka jelenia</t>
  </si>
  <si>
    <t>PREP-ORĘŻ</t>
  </si>
  <si>
    <t>Preparacja oręży dzika</t>
  </si>
  <si>
    <t>PREP-ROG</t>
  </si>
  <si>
    <t>Preparacja parostków rogacza</t>
  </si>
  <si>
    <t>PREP-DAN</t>
  </si>
  <si>
    <t xml:space="preserve">Preparacja poroża byka daniela </t>
  </si>
  <si>
    <t>SKÓR</t>
  </si>
  <si>
    <t>Skórowanie</t>
  </si>
  <si>
    <t>PREP-MED</t>
  </si>
  <si>
    <t>Preparacja medalionu</t>
  </si>
  <si>
    <t>NAGANKA</t>
  </si>
  <si>
    <t>Praca naganiacza</t>
  </si>
  <si>
    <t>BUD-LIZ</t>
  </si>
  <si>
    <t>Budowa lizawki</t>
  </si>
  <si>
    <t>W-KARM</t>
  </si>
  <si>
    <t>Wykładanie karmy</t>
  </si>
  <si>
    <t>WYKŁ-SOLI</t>
  </si>
  <si>
    <t>Wykładanie soli</t>
  </si>
  <si>
    <t>GODZ RH8</t>
  </si>
  <si>
    <t xml:space="preserve">Prace wykonywane ręcznie </t>
  </si>
  <si>
    <t xml:space="preserve">GODZ RH23 </t>
  </si>
  <si>
    <t>GODZ MH8</t>
  </si>
  <si>
    <t xml:space="preserve">Prace wykonywane ciągnikiem </t>
  </si>
  <si>
    <t>GODZ MH23</t>
  </si>
  <si>
    <t>Cena łączna netto w PLN</t>
  </si>
  <si>
    <t>Cena łączna brutto w PLN</t>
  </si>
  <si>
    <t>Załącznik nr 2 do SIWZ</t>
  </si>
  <si>
    <t>(Nazwa i adres wykonawcy)</t>
  </si>
  <si>
    <t xml:space="preserve">KOSZTORYS OFERTOWY
</t>
  </si>
  <si>
    <t>VI.1.1</t>
  </si>
  <si>
    <t>VI.1.2</t>
  </si>
  <si>
    <t>VI.1.3</t>
  </si>
  <si>
    <t>VI.1.4</t>
  </si>
  <si>
    <t>VI.1.5</t>
  </si>
  <si>
    <t>VI.2.1</t>
  </si>
  <si>
    <t>XII.1.1</t>
  </si>
  <si>
    <t>XII.1.2</t>
  </si>
  <si>
    <t>XII.1.3</t>
  </si>
  <si>
    <t>XII.1.4</t>
  </si>
  <si>
    <t>XII.2.1</t>
  </si>
  <si>
    <t>XII.3.1</t>
  </si>
  <si>
    <t>Nadleśnictwo Lutówko</t>
  </si>
  <si>
    <t>Lutówko 18; 89-407 Lutówko</t>
  </si>
  <si>
    <t>Odpowiadając na ogłoszenie o przetargu nieograniczonym na „Wykonywanie usług z zakresu gospodarki leśnej na terenie Nadleśnictwa Lutówko w roku 2021 składamy niniejszym ofertę na Pakiet 9 tego zamówienia i oferujemy następujące ceny jednostkowe za usługi wchodzące w skład tej części zamówienia:</t>
  </si>
  <si>
    <t>Gospodarka łąkowo-rolna</t>
  </si>
  <si>
    <t>Gospodarka łowiecka</t>
  </si>
  <si>
    <t>Pozostałe prace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</si>
</sst>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Times New Roman"/>
      <family val="1"/>
      <charset val="238"/>
    </font>
    <font>
      <sz val="9"/>
      <color rgb="FF333333"/>
      <name val="Times New Roman"/>
      <family val="1"/>
      <charset val="238"/>
    </font>
    <font>
      <sz val="10"/>
      <color rgb="FF333333"/>
      <name val="Times New Roman"/>
      <family val="1"/>
      <charset val="238"/>
    </font>
    <font>
      <b/>
      <i/>
      <sz val="12"/>
      <color rgb="FF333333"/>
      <name val="Times New Roman"/>
      <family val="1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Times New Roman"/>
      <family val="1"/>
      <charset val="238"/>
    </font>
    <font>
      <b/>
      <sz val="12"/>
      <color rgb="FF333333"/>
      <name val="Times New Roman"/>
      <family val="1"/>
      <charset val="238"/>
    </font>
    <font>
      <sz val="14"/>
      <color rgb="FF333333"/>
      <name val="Times New Roman"/>
      <family val="1"/>
      <charset val="238"/>
    </font>
    <font>
      <b/>
      <sz val="18"/>
      <color rgb="FF333333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b/>
      <sz val="10"/>
      <color rgb="FF333333"/>
      <name val="Times New Roman"/>
      <family val="1"/>
      <charset val="238"/>
    </font>
    <font>
      <b/>
      <sz val="14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4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b/>
      <sz val="10"/>
      <name val="Times New Roman"/>
      <family val="1"/>
      <charset val="238"/>
    </font>
    <font>
      <sz val="22"/>
      <color rgb="FFFF0000"/>
      <name val="Arial"/>
      <family val="2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15">
    <xf numFmtId="0" fontId="0" fillId="0" borderId="0" xfId="0"/>
    <xf numFmtId="0" fontId="1" fillId="2" borderId="0" xfId="0" applyFont="1" applyFill="1" applyAlignment="1">
      <alignment horizontal="left"/>
    </xf>
    <xf numFmtId="49" fontId="5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Border="1" applyAlignment="1"/>
    <xf numFmtId="49" fontId="6" fillId="2" borderId="0" xfId="0" applyNumberFormat="1" applyFont="1" applyFill="1" applyAlignment="1">
      <alignment vertical="center" wrapText="1"/>
    </xf>
    <xf numFmtId="49" fontId="3" fillId="2" borderId="8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49" fontId="3" fillId="2" borderId="9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4" fontId="8" fillId="2" borderId="8" xfId="0" applyNumberFormat="1" applyFont="1" applyFill="1" applyBorder="1" applyAlignment="1" applyProtection="1">
      <alignment horizontal="right" vertical="center"/>
      <protection locked="0"/>
    </xf>
    <xf numFmtId="4" fontId="17" fillId="2" borderId="8" xfId="0" applyNumberFormat="1" applyFont="1" applyFill="1" applyBorder="1" applyAlignment="1" applyProtection="1">
      <alignment horizontal="right" vertical="center"/>
    </xf>
    <xf numFmtId="4" fontId="8" fillId="2" borderId="9" xfId="0" applyNumberFormat="1" applyFont="1" applyFill="1" applyBorder="1" applyAlignment="1" applyProtection="1">
      <alignment horizontal="right" vertical="center"/>
      <protection locked="0"/>
    </xf>
    <xf numFmtId="4" fontId="17" fillId="2" borderId="9" xfId="0" applyNumberFormat="1" applyFont="1" applyFill="1" applyBorder="1" applyAlignment="1" applyProtection="1">
      <alignment horizontal="right" vertical="center"/>
    </xf>
    <xf numFmtId="49" fontId="15" fillId="2" borderId="0" xfId="0" applyNumberFormat="1" applyFont="1" applyFill="1" applyBorder="1" applyAlignment="1">
      <alignment horizontal="left"/>
    </xf>
    <xf numFmtId="4" fontId="17" fillId="4" borderId="8" xfId="0" applyNumberFormat="1" applyFont="1" applyFill="1" applyBorder="1" applyAlignment="1">
      <alignment vertical="center"/>
    </xf>
    <xf numFmtId="4" fontId="17" fillId="4" borderId="17" xfId="0" applyNumberFormat="1" applyFont="1" applyFill="1" applyBorder="1" applyAlignment="1">
      <alignment vertical="center"/>
    </xf>
    <xf numFmtId="0" fontId="18" fillId="0" borderId="8" xfId="0" applyFont="1" applyFill="1" applyBorder="1" applyAlignment="1">
      <alignment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/>
    </xf>
    <xf numFmtId="0" fontId="18" fillId="0" borderId="9" xfId="0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4" fontId="8" fillId="2" borderId="16" xfId="0" applyNumberFormat="1" applyFont="1" applyFill="1" applyBorder="1" applyAlignment="1">
      <alignment horizontal="right" vertical="center"/>
    </xf>
    <xf numFmtId="4" fontId="8" fillId="2" borderId="19" xfId="0" applyNumberFormat="1" applyFont="1" applyFill="1" applyBorder="1" applyAlignment="1">
      <alignment horizontal="right" vertical="center"/>
    </xf>
    <xf numFmtId="4" fontId="17" fillId="4" borderId="9" xfId="0" applyNumberFormat="1" applyFont="1" applyFill="1" applyBorder="1" applyAlignment="1">
      <alignment vertical="center"/>
    </xf>
    <xf numFmtId="4" fontId="17" fillId="4" borderId="20" xfId="0" applyNumberFormat="1" applyFont="1" applyFill="1" applyBorder="1" applyAlignment="1">
      <alignment vertical="center"/>
    </xf>
    <xf numFmtId="4" fontId="13" fillId="2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49" fontId="15" fillId="2" borderId="0" xfId="0" applyNumberFormat="1" applyFont="1" applyFill="1" applyBorder="1" applyAlignment="1">
      <alignment horizontal="left" vertical="center"/>
    </xf>
    <xf numFmtId="4" fontId="15" fillId="2" borderId="0" xfId="1" applyNumberFormat="1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left"/>
    </xf>
    <xf numFmtId="0" fontId="15" fillId="0" borderId="0" xfId="0" applyFont="1" applyFill="1" applyBorder="1" applyAlignment="1">
      <alignment horizontal="left" vertical="center" wrapText="1"/>
    </xf>
    <xf numFmtId="4" fontId="14" fillId="2" borderId="0" xfId="0" applyNumberFormat="1" applyFont="1" applyFill="1" applyBorder="1" applyAlignment="1">
      <alignment horizontal="left"/>
    </xf>
    <xf numFmtId="0" fontId="19" fillId="0" borderId="0" xfId="0" applyFont="1"/>
    <xf numFmtId="0" fontId="14" fillId="2" borderId="0" xfId="0" applyFont="1" applyFill="1" applyBorder="1" applyAlignment="1" applyProtection="1">
      <alignment horizontal="left"/>
    </xf>
    <xf numFmtId="49" fontId="15" fillId="2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left" vertical="center" wrapText="1"/>
    </xf>
    <xf numFmtId="4" fontId="15" fillId="2" borderId="0" xfId="1" applyNumberFormat="1" applyFont="1" applyFill="1" applyBorder="1" applyAlignment="1" applyProtection="1">
      <alignment horizontal="left" vertical="center"/>
    </xf>
    <xf numFmtId="49" fontId="15" fillId="2" borderId="0" xfId="0" applyNumberFormat="1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0" fontId="18" fillId="0" borderId="1" xfId="0" applyFont="1" applyFill="1" applyBorder="1" applyAlignment="1">
      <alignment horizontal="center" vertical="center"/>
    </xf>
    <xf numFmtId="9" fontId="8" fillId="3" borderId="8" xfId="2" applyNumberFormat="1" applyFont="1" applyFill="1" applyBorder="1" applyAlignment="1" applyProtection="1">
      <alignment horizontal="center" vertical="center"/>
      <protection locked="0"/>
    </xf>
    <xf numFmtId="9" fontId="8" fillId="3" borderId="9" xfId="2" applyNumberFormat="1" applyFont="1" applyFill="1" applyBorder="1" applyAlignment="1" applyProtection="1">
      <alignment horizontal="center" vertical="center"/>
      <protection locked="0"/>
    </xf>
    <xf numFmtId="0" fontId="18" fillId="0" borderId="27" xfId="0" applyFont="1" applyFill="1" applyBorder="1" applyAlignment="1">
      <alignment vertical="center"/>
    </xf>
    <xf numFmtId="0" fontId="18" fillId="0" borderId="28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49" fontId="3" fillId="2" borderId="27" xfId="0" applyNumberFormat="1" applyFont="1" applyFill="1" applyBorder="1" applyAlignment="1">
      <alignment vertical="center" wrapText="1"/>
    </xf>
    <xf numFmtId="4" fontId="8" fillId="2" borderId="29" xfId="0" applyNumberFormat="1" applyFont="1" applyFill="1" applyBorder="1" applyAlignment="1">
      <alignment horizontal="right" vertical="center"/>
    </xf>
    <xf numFmtId="4" fontId="8" fillId="2" borderId="27" xfId="0" applyNumberFormat="1" applyFont="1" applyFill="1" applyBorder="1" applyAlignment="1" applyProtection="1">
      <alignment horizontal="right" vertical="center"/>
      <protection locked="0"/>
    </xf>
    <xf numFmtId="4" fontId="17" fillId="2" borderId="27" xfId="0" applyNumberFormat="1" applyFont="1" applyFill="1" applyBorder="1" applyAlignment="1" applyProtection="1">
      <alignment horizontal="right" vertical="center"/>
    </xf>
    <xf numFmtId="9" fontId="8" fillId="3" borderId="27" xfId="2" applyNumberFormat="1" applyFont="1" applyFill="1" applyBorder="1" applyAlignment="1" applyProtection="1">
      <alignment horizontal="center" vertical="center"/>
      <protection locked="0"/>
    </xf>
    <xf numFmtId="4" fontId="17" fillId="4" borderId="27" xfId="0" applyNumberFormat="1" applyFont="1" applyFill="1" applyBorder="1" applyAlignment="1">
      <alignment vertical="center"/>
    </xf>
    <xf numFmtId="4" fontId="17" fillId="4" borderId="30" xfId="0" applyNumberFormat="1" applyFont="1" applyFill="1" applyBorder="1" applyAlignment="1">
      <alignment vertical="center"/>
    </xf>
    <xf numFmtId="4" fontId="1" fillId="2" borderId="0" xfId="0" applyNumberFormat="1" applyFont="1" applyFill="1" applyAlignment="1">
      <alignment horizontal="left"/>
    </xf>
    <xf numFmtId="0" fontId="18" fillId="0" borderId="32" xfId="0" applyFont="1" applyFill="1" applyBorder="1" applyAlignment="1">
      <alignment vertical="center"/>
    </xf>
    <xf numFmtId="0" fontId="18" fillId="0" borderId="33" xfId="0" applyFont="1" applyFill="1" applyBorder="1" applyAlignment="1">
      <alignment horizontal="center" vertical="center"/>
    </xf>
    <xf numFmtId="49" fontId="3" fillId="2" borderId="34" xfId="0" applyNumberFormat="1" applyFont="1" applyFill="1" applyBorder="1" applyAlignment="1">
      <alignment horizontal="center" vertical="center" wrapText="1"/>
    </xf>
    <xf numFmtId="49" fontId="3" fillId="2" borderId="34" xfId="0" applyNumberFormat="1" applyFont="1" applyFill="1" applyBorder="1" applyAlignment="1">
      <alignment vertical="center" wrapText="1"/>
    </xf>
    <xf numFmtId="49" fontId="3" fillId="2" borderId="34" xfId="0" applyNumberFormat="1" applyFont="1" applyFill="1" applyBorder="1" applyAlignment="1">
      <alignment horizontal="center" vertical="center"/>
    </xf>
    <xf numFmtId="4" fontId="8" fillId="2" borderId="35" xfId="0" applyNumberFormat="1" applyFont="1" applyFill="1" applyBorder="1" applyAlignment="1">
      <alignment horizontal="right" vertical="center"/>
    </xf>
    <xf numFmtId="4" fontId="8" fillId="2" borderId="34" xfId="0" applyNumberFormat="1" applyFont="1" applyFill="1" applyBorder="1" applyAlignment="1" applyProtection="1">
      <alignment horizontal="right" vertical="center"/>
      <protection locked="0"/>
    </xf>
    <xf numFmtId="4" fontId="17" fillId="2" borderId="34" xfId="0" applyNumberFormat="1" applyFont="1" applyFill="1" applyBorder="1" applyAlignment="1" applyProtection="1">
      <alignment horizontal="right" vertical="center"/>
    </xf>
    <xf numFmtId="9" fontId="8" fillId="3" borderId="34" xfId="2" applyNumberFormat="1" applyFont="1" applyFill="1" applyBorder="1" applyAlignment="1" applyProtection="1">
      <alignment horizontal="center" vertical="center"/>
      <protection locked="0"/>
    </xf>
    <xf numFmtId="4" fontId="17" fillId="4" borderId="34" xfId="0" applyNumberFormat="1" applyFont="1" applyFill="1" applyBorder="1" applyAlignment="1">
      <alignment vertical="center"/>
    </xf>
    <xf numFmtId="4" fontId="17" fillId="4" borderId="36" xfId="0" applyNumberFormat="1" applyFont="1" applyFill="1" applyBorder="1" applyAlignment="1">
      <alignment vertical="center"/>
    </xf>
    <xf numFmtId="0" fontId="18" fillId="0" borderId="3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" fontId="8" fillId="2" borderId="38" xfId="0" applyNumberFormat="1" applyFont="1" applyFill="1" applyBorder="1" applyAlignment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  <protection locked="0"/>
    </xf>
    <xf numFmtId="4" fontId="17" fillId="2" borderId="7" xfId="0" applyNumberFormat="1" applyFont="1" applyFill="1" applyBorder="1" applyAlignment="1" applyProtection="1">
      <alignment horizontal="right" vertical="center"/>
    </xf>
    <xf numFmtId="9" fontId="8" fillId="3" borderId="7" xfId="2" applyNumberFormat="1" applyFont="1" applyFill="1" applyBorder="1" applyAlignment="1" applyProtection="1">
      <alignment horizontal="center" vertical="center"/>
      <protection locked="0"/>
    </xf>
    <xf numFmtId="4" fontId="17" fillId="4" borderId="7" xfId="0" applyNumberFormat="1" applyFont="1" applyFill="1" applyBorder="1" applyAlignment="1">
      <alignment vertical="center"/>
    </xf>
    <xf numFmtId="4" fontId="17" fillId="4" borderId="39" xfId="0" applyNumberFormat="1" applyFont="1" applyFill="1" applyBorder="1" applyAlignment="1">
      <alignment vertical="center"/>
    </xf>
    <xf numFmtId="0" fontId="18" fillId="0" borderId="34" xfId="0" applyFont="1" applyFill="1" applyBorder="1" applyAlignment="1">
      <alignment vertical="center"/>
    </xf>
    <xf numFmtId="0" fontId="18" fillId="0" borderId="11" xfId="0" applyFont="1" applyFill="1" applyBorder="1" applyAlignment="1">
      <alignment horizontal="center" vertical="center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0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49" fontId="2" fillId="2" borderId="11" xfId="0" applyNumberFormat="1" applyFont="1" applyFill="1" applyBorder="1" applyAlignment="1" applyProtection="1">
      <alignment horizontal="center"/>
      <protection locked="0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5" fillId="2" borderId="21" xfId="0" applyNumberFormat="1" applyFont="1" applyFill="1" applyBorder="1" applyAlignment="1" applyProtection="1">
      <alignment horizontal="left" vertical="center"/>
      <protection locked="0"/>
    </xf>
    <xf numFmtId="49" fontId="5" fillId="2" borderId="12" xfId="0" applyNumberFormat="1" applyFont="1" applyFill="1" applyBorder="1" applyAlignment="1" applyProtection="1">
      <alignment horizontal="left" vertical="center"/>
      <protection locked="0"/>
    </xf>
    <xf numFmtId="49" fontId="5" fillId="2" borderId="6" xfId="0" applyNumberFormat="1" applyFont="1" applyFill="1" applyBorder="1" applyAlignment="1" applyProtection="1">
      <alignment horizontal="left" vertical="center"/>
      <protection locked="0"/>
    </xf>
    <xf numFmtId="49" fontId="4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top" wrapText="1"/>
    </xf>
    <xf numFmtId="49" fontId="12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20" fillId="5" borderId="14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6"/>
  <sheetViews>
    <sheetView tabSelected="1" topLeftCell="A19" zoomScale="85" zoomScaleNormal="85" workbookViewId="0">
      <selection activeCell="G20" sqref="G20"/>
    </sheetView>
  </sheetViews>
  <sheetFormatPr defaultColWidth="0" defaultRowHeight="18" x14ac:dyDescent="0.25"/>
  <cols>
    <col min="1" max="1" width="6.5703125" customWidth="1"/>
    <col min="2" max="2" width="22.28515625" customWidth="1"/>
    <col min="3" max="3" width="13.140625" style="18" customWidth="1"/>
    <col min="4" max="4" width="41" customWidth="1"/>
    <col min="5" max="5" width="6.28515625" bestFit="1" customWidth="1"/>
    <col min="6" max="6" width="9.5703125" bestFit="1" customWidth="1"/>
    <col min="7" max="7" width="20.28515625" customWidth="1"/>
    <col min="8" max="8" width="22.5703125" customWidth="1"/>
    <col min="9" max="9" width="10.85546875" bestFit="1" customWidth="1"/>
    <col min="10" max="10" width="12.5703125" customWidth="1"/>
    <col min="11" max="11" width="19.85546875" customWidth="1"/>
    <col min="12" max="12" width="4.7109375" customWidth="1"/>
    <col min="13" max="13" width="20.28515625" style="53" customWidth="1"/>
    <col min="14" max="14" width="20.28515625" style="44" hidden="1"/>
    <col min="15" max="16383" width="9.140625" hidden="1"/>
    <col min="16384" max="16384" width="6.42578125" hidden="1"/>
  </cols>
  <sheetData>
    <row r="1" spans="1:14" s="1" customFormat="1" ht="21.95" customHeight="1" x14ac:dyDescent="0.25">
      <c r="C1" s="15"/>
      <c r="M1" s="48"/>
      <c r="N1" s="41"/>
    </row>
    <row r="2" spans="1:14" s="1" customFormat="1" ht="31.5" customHeight="1" x14ac:dyDescent="0.2">
      <c r="B2" s="4"/>
      <c r="C2" s="2"/>
      <c r="E2" s="6"/>
      <c r="F2" s="6"/>
      <c r="G2" s="6"/>
      <c r="H2" s="6"/>
      <c r="K2" s="6" t="s">
        <v>75</v>
      </c>
      <c r="M2" s="49"/>
      <c r="N2" s="42"/>
    </row>
    <row r="3" spans="1:14" s="1" customFormat="1" ht="23.45" customHeight="1" x14ac:dyDescent="0.25">
      <c r="A3" s="100"/>
      <c r="B3" s="101"/>
      <c r="C3" s="101"/>
      <c r="D3" s="101"/>
      <c r="E3" s="101"/>
      <c r="F3" s="101"/>
      <c r="G3" s="101"/>
      <c r="H3" s="101"/>
      <c r="I3" s="101"/>
      <c r="J3" s="102"/>
      <c r="M3" s="48"/>
      <c r="N3" s="41"/>
    </row>
    <row r="4" spans="1:14" s="1" customFormat="1" ht="9.6" customHeight="1" x14ac:dyDescent="0.25">
      <c r="A4" s="103" t="s">
        <v>76</v>
      </c>
      <c r="B4" s="103"/>
      <c r="C4" s="103"/>
      <c r="D4" s="103"/>
      <c r="E4" s="103"/>
      <c r="M4" s="48"/>
      <c r="N4" s="41"/>
    </row>
    <row r="5" spans="1:14" s="1" customFormat="1" ht="8.4499999999999993" customHeight="1" x14ac:dyDescent="0.2">
      <c r="B5" s="5"/>
      <c r="C5" s="3"/>
      <c r="E5" s="6"/>
      <c r="F5" s="6"/>
      <c r="G5" s="6"/>
      <c r="H5" s="6"/>
      <c r="M5" s="49"/>
      <c r="N5" s="42"/>
    </row>
    <row r="6" spans="1:14" s="1" customFormat="1" ht="21.95" customHeight="1" x14ac:dyDescent="0.2">
      <c r="C6" s="15"/>
      <c r="E6" s="6"/>
      <c r="F6" s="6"/>
      <c r="G6" s="6"/>
      <c r="H6" s="6"/>
      <c r="M6" s="49"/>
      <c r="N6" s="42"/>
    </row>
    <row r="7" spans="1:14" s="1" customFormat="1" ht="12.75" customHeight="1" x14ac:dyDescent="0.25">
      <c r="C7" s="15"/>
      <c r="M7" s="48"/>
      <c r="N7" s="41"/>
    </row>
    <row r="8" spans="1:14" s="1" customFormat="1" ht="33" customHeight="1" x14ac:dyDescent="0.25">
      <c r="A8" s="104" t="s">
        <v>77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M8" s="48"/>
      <c r="N8" s="41"/>
    </row>
    <row r="9" spans="1:14" s="1" customFormat="1" ht="13.35" customHeight="1" x14ac:dyDescent="0.25">
      <c r="C9" s="15"/>
      <c r="M9" s="48"/>
      <c r="N9" s="41"/>
    </row>
    <row r="10" spans="1:14" s="1" customFormat="1" ht="24" customHeight="1" x14ac:dyDescent="0.25">
      <c r="A10" s="105" t="s">
        <v>0</v>
      </c>
      <c r="B10" s="105"/>
      <c r="C10" s="105"/>
      <c r="D10" s="105"/>
      <c r="M10" s="48"/>
      <c r="N10" s="41"/>
    </row>
    <row r="11" spans="1:14" s="1" customFormat="1" ht="21.4" customHeight="1" x14ac:dyDescent="0.25">
      <c r="A11" s="105" t="s">
        <v>1</v>
      </c>
      <c r="B11" s="105"/>
      <c r="C11" s="105"/>
      <c r="D11" s="105"/>
      <c r="M11" s="48"/>
      <c r="N11" s="41"/>
    </row>
    <row r="12" spans="1:14" s="1" customFormat="1" ht="21.4" customHeight="1" x14ac:dyDescent="0.25">
      <c r="A12" s="105" t="s">
        <v>90</v>
      </c>
      <c r="B12" s="105"/>
      <c r="C12" s="105"/>
      <c r="D12" s="105"/>
      <c r="M12" s="48"/>
      <c r="N12" s="41"/>
    </row>
    <row r="13" spans="1:14" s="1" customFormat="1" ht="21.4" customHeight="1" x14ac:dyDescent="0.25">
      <c r="A13" s="105" t="s">
        <v>91</v>
      </c>
      <c r="B13" s="105"/>
      <c r="C13" s="105"/>
      <c r="D13" s="105"/>
      <c r="M13" s="48"/>
      <c r="N13" s="41"/>
    </row>
    <row r="14" spans="1:14" s="1" customFormat="1" ht="48" customHeight="1" x14ac:dyDescent="0.25">
      <c r="A14" s="106" t="s">
        <v>92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M14" s="48"/>
      <c r="N14" s="41"/>
    </row>
    <row r="15" spans="1:14" s="1" customFormat="1" ht="21" customHeight="1" thickBot="1" x14ac:dyDescent="0.3">
      <c r="C15" s="15"/>
      <c r="M15" s="48"/>
      <c r="N15" s="41"/>
    </row>
    <row r="16" spans="1:14" s="1" customFormat="1" ht="62.45" customHeight="1" thickBot="1" x14ac:dyDescent="0.25">
      <c r="A16" s="19" t="s">
        <v>2</v>
      </c>
      <c r="B16" s="20" t="s">
        <v>3</v>
      </c>
      <c r="C16" s="107" t="s">
        <v>4</v>
      </c>
      <c r="D16" s="108"/>
      <c r="E16" s="21" t="s">
        <v>5</v>
      </c>
      <c r="F16" s="21" t="s">
        <v>6</v>
      </c>
      <c r="G16" s="21" t="s">
        <v>7</v>
      </c>
      <c r="H16" s="21" t="s">
        <v>8</v>
      </c>
      <c r="I16" s="21" t="s">
        <v>9</v>
      </c>
      <c r="J16" s="21" t="s">
        <v>10</v>
      </c>
      <c r="K16" s="22" t="s">
        <v>11</v>
      </c>
      <c r="M16" s="50"/>
      <c r="N16" s="45"/>
    </row>
    <row r="17" spans="1:14" s="1" customFormat="1" ht="43.5" customHeight="1" thickBot="1" x14ac:dyDescent="0.25">
      <c r="A17" s="107" t="s">
        <v>93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1"/>
      <c r="M17" s="50"/>
      <c r="N17" s="45"/>
    </row>
    <row r="18" spans="1:14" s="1" customFormat="1" ht="24" x14ac:dyDescent="0.2">
      <c r="A18" s="57">
        <v>1</v>
      </c>
      <c r="B18" s="58" t="s">
        <v>78</v>
      </c>
      <c r="C18" s="59" t="s">
        <v>16</v>
      </c>
      <c r="D18" s="60" t="s">
        <v>17</v>
      </c>
      <c r="E18" s="59" t="s">
        <v>12</v>
      </c>
      <c r="F18" s="61">
        <v>38.979999999999997</v>
      </c>
      <c r="G18" s="62"/>
      <c r="H18" s="63">
        <f t="shared" ref="H18:H27" si="0">ROUND(F18*G18,2)</f>
        <v>0</v>
      </c>
      <c r="I18" s="64">
        <v>0.08</v>
      </c>
      <c r="J18" s="65">
        <f t="shared" ref="J18:J27" si="1">ROUND(H18*I18,2)</f>
        <v>0</v>
      </c>
      <c r="K18" s="66">
        <f t="shared" ref="K18:K27" si="2">ROUND(H18+J18,2)</f>
        <v>0</v>
      </c>
      <c r="M18" s="51" t="str">
        <f t="shared" ref="M18:M27" si="3">IF(AND(F18&gt;0,OR(ISBLANK(G18),G18=0)),"podaj stawkę!",IF(AND(ISBLANK(F18),G18&gt;0),"usuń stawkę","OK"))</f>
        <v>podaj stawkę!</v>
      </c>
      <c r="N18" s="43">
        <f t="shared" ref="N18:N27" si="4">IF(M18&lt;&gt;"OK",1,0)</f>
        <v>1</v>
      </c>
    </row>
    <row r="19" spans="1:14" s="1" customFormat="1" ht="24" x14ac:dyDescent="0.2">
      <c r="A19" s="33">
        <v>2</v>
      </c>
      <c r="B19" s="54" t="s">
        <v>78</v>
      </c>
      <c r="C19" s="12" t="s">
        <v>18</v>
      </c>
      <c r="D19" s="10" t="s">
        <v>19</v>
      </c>
      <c r="E19" s="12" t="s">
        <v>12</v>
      </c>
      <c r="F19" s="36">
        <v>28.35</v>
      </c>
      <c r="G19" s="24"/>
      <c r="H19" s="25">
        <f t="shared" si="0"/>
        <v>0</v>
      </c>
      <c r="I19" s="55">
        <v>0.08</v>
      </c>
      <c r="J19" s="29">
        <f t="shared" si="1"/>
        <v>0</v>
      </c>
      <c r="K19" s="30">
        <f t="shared" si="2"/>
        <v>0</v>
      </c>
      <c r="M19" s="51" t="str">
        <f t="shared" si="3"/>
        <v>podaj stawkę!</v>
      </c>
      <c r="N19" s="43">
        <f t="shared" si="4"/>
        <v>1</v>
      </c>
    </row>
    <row r="20" spans="1:14" s="1" customFormat="1" ht="24" x14ac:dyDescent="0.2">
      <c r="A20" s="31">
        <v>3</v>
      </c>
      <c r="B20" s="54" t="s">
        <v>78</v>
      </c>
      <c r="C20" s="12" t="s">
        <v>20</v>
      </c>
      <c r="D20" s="10" t="s">
        <v>21</v>
      </c>
      <c r="E20" s="12" t="s">
        <v>12</v>
      </c>
      <c r="F20" s="36">
        <v>34.11</v>
      </c>
      <c r="G20" s="24"/>
      <c r="H20" s="25">
        <f t="shared" si="0"/>
        <v>0</v>
      </c>
      <c r="I20" s="55">
        <v>0.08</v>
      </c>
      <c r="J20" s="29">
        <f t="shared" si="1"/>
        <v>0</v>
      </c>
      <c r="K20" s="30">
        <f t="shared" si="2"/>
        <v>0</v>
      </c>
      <c r="M20" s="51" t="str">
        <f t="shared" si="3"/>
        <v>podaj stawkę!</v>
      </c>
      <c r="N20" s="43">
        <f t="shared" si="4"/>
        <v>1</v>
      </c>
    </row>
    <row r="21" spans="1:14" s="1" customFormat="1" ht="24" x14ac:dyDescent="0.2">
      <c r="A21" s="33">
        <v>4</v>
      </c>
      <c r="B21" s="54" t="s">
        <v>78</v>
      </c>
      <c r="C21" s="16" t="s">
        <v>22</v>
      </c>
      <c r="D21" s="9" t="s">
        <v>23</v>
      </c>
      <c r="E21" s="12" t="s">
        <v>12</v>
      </c>
      <c r="F21" s="36">
        <v>38.979999999999997</v>
      </c>
      <c r="G21" s="24"/>
      <c r="H21" s="25">
        <f t="shared" si="0"/>
        <v>0</v>
      </c>
      <c r="I21" s="55">
        <v>0.08</v>
      </c>
      <c r="J21" s="29">
        <f t="shared" si="1"/>
        <v>0</v>
      </c>
      <c r="K21" s="30">
        <f t="shared" si="2"/>
        <v>0</v>
      </c>
      <c r="M21" s="51" t="str">
        <f t="shared" si="3"/>
        <v>podaj stawkę!</v>
      </c>
      <c r="N21" s="43">
        <f t="shared" si="4"/>
        <v>1</v>
      </c>
    </row>
    <row r="22" spans="1:14" s="1" customFormat="1" ht="48" x14ac:dyDescent="0.2">
      <c r="A22" s="31">
        <v>5</v>
      </c>
      <c r="B22" s="54" t="s">
        <v>78</v>
      </c>
      <c r="C22" s="12" t="s">
        <v>24</v>
      </c>
      <c r="D22" s="10" t="s">
        <v>25</v>
      </c>
      <c r="E22" s="12" t="s">
        <v>12</v>
      </c>
      <c r="F22" s="36">
        <v>1</v>
      </c>
      <c r="G22" s="24"/>
      <c r="H22" s="25">
        <f t="shared" si="0"/>
        <v>0</v>
      </c>
      <c r="I22" s="55">
        <v>0.08</v>
      </c>
      <c r="J22" s="29">
        <f t="shared" si="1"/>
        <v>0</v>
      </c>
      <c r="K22" s="30">
        <f t="shared" si="2"/>
        <v>0</v>
      </c>
      <c r="M22" s="51" t="str">
        <f t="shared" si="3"/>
        <v>podaj stawkę!</v>
      </c>
      <c r="N22" s="43">
        <f t="shared" si="4"/>
        <v>1</v>
      </c>
    </row>
    <row r="23" spans="1:14" s="1" customFormat="1" ht="24" x14ac:dyDescent="0.2">
      <c r="A23" s="33">
        <v>6</v>
      </c>
      <c r="B23" s="54" t="s">
        <v>79</v>
      </c>
      <c r="C23" s="12" t="s">
        <v>26</v>
      </c>
      <c r="D23" s="10" t="s">
        <v>27</v>
      </c>
      <c r="E23" s="12" t="s">
        <v>12</v>
      </c>
      <c r="F23" s="36">
        <v>35.85</v>
      </c>
      <c r="G23" s="24"/>
      <c r="H23" s="25">
        <f t="shared" si="0"/>
        <v>0</v>
      </c>
      <c r="I23" s="55">
        <v>0.08</v>
      </c>
      <c r="J23" s="29">
        <f t="shared" si="1"/>
        <v>0</v>
      </c>
      <c r="K23" s="30">
        <f t="shared" si="2"/>
        <v>0</v>
      </c>
      <c r="M23" s="51" t="str">
        <f t="shared" si="3"/>
        <v>podaj stawkę!</v>
      </c>
      <c r="N23" s="43">
        <f t="shared" si="4"/>
        <v>1</v>
      </c>
    </row>
    <row r="24" spans="1:14" s="1" customFormat="1" ht="24" x14ac:dyDescent="0.2">
      <c r="A24" s="31">
        <v>7</v>
      </c>
      <c r="B24" s="54" t="s">
        <v>80</v>
      </c>
      <c r="C24" s="12" t="s">
        <v>28</v>
      </c>
      <c r="D24" s="10" t="s">
        <v>29</v>
      </c>
      <c r="E24" s="12" t="s">
        <v>12</v>
      </c>
      <c r="F24" s="36">
        <v>40.26</v>
      </c>
      <c r="G24" s="24"/>
      <c r="H24" s="25">
        <f t="shared" si="0"/>
        <v>0</v>
      </c>
      <c r="I24" s="55">
        <v>0.08</v>
      </c>
      <c r="J24" s="29">
        <f t="shared" si="1"/>
        <v>0</v>
      </c>
      <c r="K24" s="30">
        <f t="shared" si="2"/>
        <v>0</v>
      </c>
      <c r="M24" s="51" t="str">
        <f t="shared" si="3"/>
        <v>podaj stawkę!</v>
      </c>
      <c r="N24" s="43">
        <f t="shared" si="4"/>
        <v>1</v>
      </c>
    </row>
    <row r="25" spans="1:14" s="1" customFormat="1" ht="24" x14ac:dyDescent="0.2">
      <c r="A25" s="33">
        <v>8</v>
      </c>
      <c r="B25" s="54" t="s">
        <v>81</v>
      </c>
      <c r="C25" s="12" t="s">
        <v>30</v>
      </c>
      <c r="D25" s="10" t="s">
        <v>31</v>
      </c>
      <c r="E25" s="12" t="s">
        <v>12</v>
      </c>
      <c r="F25" s="36">
        <v>30</v>
      </c>
      <c r="G25" s="24"/>
      <c r="H25" s="25">
        <f t="shared" si="0"/>
        <v>0</v>
      </c>
      <c r="I25" s="55">
        <v>0.08</v>
      </c>
      <c r="J25" s="29">
        <f t="shared" si="1"/>
        <v>0</v>
      </c>
      <c r="K25" s="30">
        <f t="shared" si="2"/>
        <v>0</v>
      </c>
      <c r="M25" s="51" t="str">
        <f t="shared" si="3"/>
        <v>podaj stawkę!</v>
      </c>
      <c r="N25" s="43">
        <f t="shared" si="4"/>
        <v>1</v>
      </c>
    </row>
    <row r="26" spans="1:14" s="1" customFormat="1" ht="24" x14ac:dyDescent="0.2">
      <c r="A26" s="31">
        <v>9</v>
      </c>
      <c r="B26" s="54" t="s">
        <v>82</v>
      </c>
      <c r="C26" s="12" t="s">
        <v>32</v>
      </c>
      <c r="D26" s="10" t="s">
        <v>33</v>
      </c>
      <c r="E26" s="12" t="s">
        <v>12</v>
      </c>
      <c r="F26" s="36">
        <v>6</v>
      </c>
      <c r="G26" s="24"/>
      <c r="H26" s="25">
        <f t="shared" si="0"/>
        <v>0</v>
      </c>
      <c r="I26" s="55">
        <v>0.08</v>
      </c>
      <c r="J26" s="29">
        <f t="shared" si="1"/>
        <v>0</v>
      </c>
      <c r="K26" s="30">
        <f t="shared" si="2"/>
        <v>0</v>
      </c>
      <c r="M26" s="51" t="str">
        <f t="shared" si="3"/>
        <v>podaj stawkę!</v>
      </c>
      <c r="N26" s="43">
        <f t="shared" si="4"/>
        <v>1</v>
      </c>
    </row>
    <row r="27" spans="1:14" s="1" customFormat="1" ht="19.5" thickBot="1" x14ac:dyDescent="0.25">
      <c r="A27" s="68">
        <v>10</v>
      </c>
      <c r="B27" s="69" t="s">
        <v>83</v>
      </c>
      <c r="C27" s="70" t="s">
        <v>34</v>
      </c>
      <c r="D27" s="71" t="s">
        <v>35</v>
      </c>
      <c r="E27" s="72" t="s">
        <v>15</v>
      </c>
      <c r="F27" s="73">
        <v>5.9</v>
      </c>
      <c r="G27" s="74"/>
      <c r="H27" s="75">
        <f t="shared" si="0"/>
        <v>0</v>
      </c>
      <c r="I27" s="76">
        <v>0.23</v>
      </c>
      <c r="J27" s="77">
        <f t="shared" si="1"/>
        <v>0</v>
      </c>
      <c r="K27" s="78">
        <f t="shared" si="2"/>
        <v>0</v>
      </c>
      <c r="M27" s="51" t="str">
        <f t="shared" si="3"/>
        <v>podaj stawkę!</v>
      </c>
      <c r="N27" s="43">
        <f t="shared" si="4"/>
        <v>1</v>
      </c>
    </row>
    <row r="28" spans="1:14" s="1" customFormat="1" ht="44.25" customHeight="1" thickBot="1" x14ac:dyDescent="0.25">
      <c r="A28" s="112" t="s">
        <v>94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4"/>
      <c r="N28" s="43"/>
    </row>
    <row r="29" spans="1:14" s="1" customFormat="1" ht="24" x14ac:dyDescent="0.2">
      <c r="A29" s="33">
        <v>11</v>
      </c>
      <c r="B29" s="79" t="s">
        <v>84</v>
      </c>
      <c r="C29" s="80" t="s">
        <v>36</v>
      </c>
      <c r="D29" s="81" t="s">
        <v>37</v>
      </c>
      <c r="E29" s="82" t="s">
        <v>38</v>
      </c>
      <c r="F29" s="83">
        <v>3</v>
      </c>
      <c r="G29" s="84"/>
      <c r="H29" s="85">
        <f>ROUND(F29*G29,2)</f>
        <v>0</v>
      </c>
      <c r="I29" s="86">
        <v>0.23</v>
      </c>
      <c r="J29" s="87">
        <f>ROUND(H29*I29,2)</f>
        <v>0</v>
      </c>
      <c r="K29" s="88">
        <f>ROUND(H29+J29,2)</f>
        <v>0</v>
      </c>
      <c r="M29" s="51" t="str">
        <f t="shared" ref="M29:M48" si="5">IF(AND(F29&gt;0,OR(ISBLANK(G29),G29=0)),"podaj stawkę!",IF(AND(ISBLANK(F29),G29&gt;0),"usuń stawkę","OK"))</f>
        <v>podaj stawkę!</v>
      </c>
      <c r="N29" s="43">
        <f t="shared" ref="N29:N48" si="6">IF(M29&lt;&gt;"OK",1,0)</f>
        <v>1</v>
      </c>
    </row>
    <row r="30" spans="1:14" s="1" customFormat="1" ht="24" x14ac:dyDescent="0.2">
      <c r="A30" s="33">
        <v>12</v>
      </c>
      <c r="B30" s="54" t="s">
        <v>84</v>
      </c>
      <c r="C30" s="16" t="s">
        <v>39</v>
      </c>
      <c r="D30" s="9" t="s">
        <v>40</v>
      </c>
      <c r="E30" s="13" t="s">
        <v>38</v>
      </c>
      <c r="F30" s="36">
        <v>20</v>
      </c>
      <c r="G30" s="24"/>
      <c r="H30" s="25">
        <f>ROUND(F30*G30,2)</f>
        <v>0</v>
      </c>
      <c r="I30" s="55">
        <v>0.23</v>
      </c>
      <c r="J30" s="29">
        <f>ROUND(H30*I30,2)</f>
        <v>0</v>
      </c>
      <c r="K30" s="30">
        <f>ROUND(H30+J30,2)</f>
        <v>0</v>
      </c>
      <c r="M30" s="51" t="str">
        <f t="shared" si="5"/>
        <v>podaj stawkę!</v>
      </c>
      <c r="N30" s="43">
        <f t="shared" si="6"/>
        <v>1</v>
      </c>
    </row>
    <row r="31" spans="1:14" s="1" customFormat="1" ht="18.75" x14ac:dyDescent="0.2">
      <c r="A31" s="31">
        <v>13</v>
      </c>
      <c r="B31" s="54" t="s">
        <v>84</v>
      </c>
      <c r="C31" s="16" t="s">
        <v>41</v>
      </c>
      <c r="D31" s="9" t="s">
        <v>42</v>
      </c>
      <c r="E31" s="13" t="s">
        <v>13</v>
      </c>
      <c r="F31" s="36">
        <v>208</v>
      </c>
      <c r="G31" s="24"/>
      <c r="H31" s="25">
        <f t="shared" ref="H31:H48" si="7">ROUND(F31*G31,2)</f>
        <v>0</v>
      </c>
      <c r="I31" s="55">
        <v>0.23</v>
      </c>
      <c r="J31" s="29">
        <f t="shared" ref="J31:J48" si="8">ROUND(H31*I31,2)</f>
        <v>0</v>
      </c>
      <c r="K31" s="30">
        <f t="shared" ref="K31:K48" si="9">ROUND(H31+J31,2)</f>
        <v>0</v>
      </c>
      <c r="M31" s="51" t="str">
        <f t="shared" si="5"/>
        <v>podaj stawkę!</v>
      </c>
      <c r="N31" s="43">
        <f t="shared" si="6"/>
        <v>1</v>
      </c>
    </row>
    <row r="32" spans="1:14" s="1" customFormat="1" ht="18.75" x14ac:dyDescent="0.2">
      <c r="A32" s="33">
        <v>14</v>
      </c>
      <c r="B32" s="54" t="s">
        <v>84</v>
      </c>
      <c r="C32" s="16" t="s">
        <v>43</v>
      </c>
      <c r="D32" s="9" t="s">
        <v>44</v>
      </c>
      <c r="E32" s="13" t="s">
        <v>13</v>
      </c>
      <c r="F32" s="36">
        <v>208</v>
      </c>
      <c r="G32" s="24"/>
      <c r="H32" s="25">
        <f t="shared" si="7"/>
        <v>0</v>
      </c>
      <c r="I32" s="55">
        <v>0.23</v>
      </c>
      <c r="J32" s="29">
        <f t="shared" si="8"/>
        <v>0</v>
      </c>
      <c r="K32" s="30">
        <f t="shared" si="9"/>
        <v>0</v>
      </c>
      <c r="M32" s="51" t="str">
        <f t="shared" si="5"/>
        <v>podaj stawkę!</v>
      </c>
      <c r="N32" s="43">
        <f t="shared" si="6"/>
        <v>1</v>
      </c>
    </row>
    <row r="33" spans="1:14" s="1" customFormat="1" ht="18.75" x14ac:dyDescent="0.2">
      <c r="A33" s="31">
        <v>15</v>
      </c>
      <c r="B33" s="54" t="s">
        <v>85</v>
      </c>
      <c r="C33" s="16" t="s">
        <v>45</v>
      </c>
      <c r="D33" s="9" t="s">
        <v>46</v>
      </c>
      <c r="E33" s="13" t="s">
        <v>14</v>
      </c>
      <c r="F33" s="36">
        <v>120</v>
      </c>
      <c r="G33" s="24"/>
      <c r="H33" s="25">
        <f t="shared" si="7"/>
        <v>0</v>
      </c>
      <c r="I33" s="55">
        <v>0.23</v>
      </c>
      <c r="J33" s="29">
        <f t="shared" si="8"/>
        <v>0</v>
      </c>
      <c r="K33" s="30">
        <f t="shared" si="9"/>
        <v>0</v>
      </c>
      <c r="M33" s="51" t="str">
        <f t="shared" si="5"/>
        <v>podaj stawkę!</v>
      </c>
      <c r="N33" s="43">
        <f t="shared" si="6"/>
        <v>1</v>
      </c>
    </row>
    <row r="34" spans="1:14" s="1" customFormat="1" ht="18.75" x14ac:dyDescent="0.2">
      <c r="A34" s="33">
        <v>16</v>
      </c>
      <c r="B34" s="54" t="s">
        <v>86</v>
      </c>
      <c r="C34" s="16" t="s">
        <v>47</v>
      </c>
      <c r="D34" s="9" t="s">
        <v>48</v>
      </c>
      <c r="E34" s="13" t="s">
        <v>14</v>
      </c>
      <c r="F34" s="36">
        <v>42</v>
      </c>
      <c r="G34" s="24"/>
      <c r="H34" s="25">
        <f t="shared" si="7"/>
        <v>0</v>
      </c>
      <c r="I34" s="55">
        <v>0.23</v>
      </c>
      <c r="J34" s="29">
        <f t="shared" si="8"/>
        <v>0</v>
      </c>
      <c r="K34" s="30">
        <f t="shared" si="9"/>
        <v>0</v>
      </c>
      <c r="M34" s="51" t="str">
        <f t="shared" si="5"/>
        <v>podaj stawkę!</v>
      </c>
      <c r="N34" s="43">
        <f t="shared" si="6"/>
        <v>1</v>
      </c>
    </row>
    <row r="35" spans="1:14" s="1" customFormat="1" ht="18.75" x14ac:dyDescent="0.2">
      <c r="A35" s="31">
        <v>17</v>
      </c>
      <c r="B35" s="54" t="s">
        <v>86</v>
      </c>
      <c r="C35" s="16" t="s">
        <v>49</v>
      </c>
      <c r="D35" s="9" t="s">
        <v>50</v>
      </c>
      <c r="E35" s="13" t="s">
        <v>14</v>
      </c>
      <c r="F35" s="36">
        <v>39</v>
      </c>
      <c r="G35" s="24"/>
      <c r="H35" s="25">
        <f t="shared" si="7"/>
        <v>0</v>
      </c>
      <c r="I35" s="55">
        <v>0.23</v>
      </c>
      <c r="J35" s="29">
        <f t="shared" si="8"/>
        <v>0</v>
      </c>
      <c r="K35" s="30">
        <f t="shared" si="9"/>
        <v>0</v>
      </c>
      <c r="M35" s="51" t="str">
        <f t="shared" si="5"/>
        <v>podaj stawkę!</v>
      </c>
      <c r="N35" s="43">
        <f t="shared" si="6"/>
        <v>1</v>
      </c>
    </row>
    <row r="36" spans="1:14" s="1" customFormat="1" ht="18.75" x14ac:dyDescent="0.2">
      <c r="A36" s="33">
        <v>18</v>
      </c>
      <c r="B36" s="54" t="s">
        <v>86</v>
      </c>
      <c r="C36" s="16" t="s">
        <v>51</v>
      </c>
      <c r="D36" s="9" t="s">
        <v>52</v>
      </c>
      <c r="E36" s="13" t="s">
        <v>14</v>
      </c>
      <c r="F36" s="36">
        <v>55</v>
      </c>
      <c r="G36" s="24"/>
      <c r="H36" s="25">
        <f t="shared" si="7"/>
        <v>0</v>
      </c>
      <c r="I36" s="55">
        <v>0.23</v>
      </c>
      <c r="J36" s="29">
        <f t="shared" si="8"/>
        <v>0</v>
      </c>
      <c r="K36" s="30">
        <f t="shared" si="9"/>
        <v>0</v>
      </c>
      <c r="M36" s="51" t="str">
        <f t="shared" si="5"/>
        <v>podaj stawkę!</v>
      </c>
      <c r="N36" s="43">
        <f t="shared" si="6"/>
        <v>1</v>
      </c>
    </row>
    <row r="37" spans="1:14" s="1" customFormat="1" ht="18.75" x14ac:dyDescent="0.2">
      <c r="A37" s="31">
        <v>19</v>
      </c>
      <c r="B37" s="54" t="s">
        <v>86</v>
      </c>
      <c r="C37" s="16" t="s">
        <v>53</v>
      </c>
      <c r="D37" s="9" t="s">
        <v>54</v>
      </c>
      <c r="E37" s="13" t="s">
        <v>14</v>
      </c>
      <c r="F37" s="36">
        <v>27</v>
      </c>
      <c r="G37" s="24"/>
      <c r="H37" s="25">
        <f t="shared" si="7"/>
        <v>0</v>
      </c>
      <c r="I37" s="55">
        <v>0.23</v>
      </c>
      <c r="J37" s="29">
        <f t="shared" si="8"/>
        <v>0</v>
      </c>
      <c r="K37" s="30">
        <f t="shared" si="9"/>
        <v>0</v>
      </c>
      <c r="M37" s="51" t="str">
        <f t="shared" si="5"/>
        <v>podaj stawkę!</v>
      </c>
      <c r="N37" s="43">
        <f t="shared" si="6"/>
        <v>1</v>
      </c>
    </row>
    <row r="38" spans="1:14" s="1" customFormat="1" ht="18.75" x14ac:dyDescent="0.2">
      <c r="A38" s="33">
        <v>20</v>
      </c>
      <c r="B38" s="54" t="s">
        <v>86</v>
      </c>
      <c r="C38" s="16" t="s">
        <v>55</v>
      </c>
      <c r="D38" s="9" t="s">
        <v>56</v>
      </c>
      <c r="E38" s="13" t="s">
        <v>14</v>
      </c>
      <c r="F38" s="36">
        <v>7</v>
      </c>
      <c r="G38" s="24"/>
      <c r="H38" s="25">
        <f t="shared" si="7"/>
        <v>0</v>
      </c>
      <c r="I38" s="55">
        <v>0.23</v>
      </c>
      <c r="J38" s="29">
        <f t="shared" si="8"/>
        <v>0</v>
      </c>
      <c r="K38" s="30">
        <f t="shared" si="9"/>
        <v>0</v>
      </c>
      <c r="M38" s="51" t="str">
        <f t="shared" si="5"/>
        <v>podaj stawkę!</v>
      </c>
      <c r="N38" s="43">
        <f t="shared" si="6"/>
        <v>1</v>
      </c>
    </row>
    <row r="39" spans="1:14" s="1" customFormat="1" ht="18.75" x14ac:dyDescent="0.2">
      <c r="A39" s="31">
        <v>21</v>
      </c>
      <c r="B39" s="54" t="s">
        <v>86</v>
      </c>
      <c r="C39" s="16" t="s">
        <v>57</v>
      </c>
      <c r="D39" s="9" t="s">
        <v>58</v>
      </c>
      <c r="E39" s="13" t="s">
        <v>14</v>
      </c>
      <c r="F39" s="36">
        <v>5</v>
      </c>
      <c r="G39" s="24"/>
      <c r="H39" s="25">
        <f t="shared" si="7"/>
        <v>0</v>
      </c>
      <c r="I39" s="55">
        <v>0.23</v>
      </c>
      <c r="J39" s="29">
        <f t="shared" si="8"/>
        <v>0</v>
      </c>
      <c r="K39" s="30">
        <f t="shared" si="9"/>
        <v>0</v>
      </c>
      <c r="M39" s="51" t="str">
        <f t="shared" si="5"/>
        <v>podaj stawkę!</v>
      </c>
      <c r="N39" s="43">
        <f t="shared" si="6"/>
        <v>1</v>
      </c>
    </row>
    <row r="40" spans="1:14" s="1" customFormat="1" ht="18.75" x14ac:dyDescent="0.2">
      <c r="A40" s="33">
        <v>22</v>
      </c>
      <c r="B40" s="54" t="s">
        <v>87</v>
      </c>
      <c r="C40" s="16" t="s">
        <v>59</v>
      </c>
      <c r="D40" s="9" t="s">
        <v>60</v>
      </c>
      <c r="E40" s="13" t="s">
        <v>13</v>
      </c>
      <c r="F40" s="36">
        <v>1040</v>
      </c>
      <c r="G40" s="24"/>
      <c r="H40" s="25">
        <f t="shared" si="7"/>
        <v>0</v>
      </c>
      <c r="I40" s="55">
        <v>0.23</v>
      </c>
      <c r="J40" s="29">
        <f t="shared" si="8"/>
        <v>0</v>
      </c>
      <c r="K40" s="30">
        <f t="shared" si="9"/>
        <v>0</v>
      </c>
      <c r="M40" s="51" t="str">
        <f t="shared" si="5"/>
        <v>podaj stawkę!</v>
      </c>
      <c r="N40" s="43">
        <f t="shared" si="6"/>
        <v>1</v>
      </c>
    </row>
    <row r="41" spans="1:14" s="1" customFormat="1" ht="18.75" x14ac:dyDescent="0.2">
      <c r="A41" s="31">
        <v>23</v>
      </c>
      <c r="B41" s="54" t="s">
        <v>88</v>
      </c>
      <c r="C41" s="16" t="s">
        <v>61</v>
      </c>
      <c r="D41" s="9" t="s">
        <v>62</v>
      </c>
      <c r="E41" s="13" t="s">
        <v>14</v>
      </c>
      <c r="F41" s="36">
        <v>20</v>
      </c>
      <c r="G41" s="24"/>
      <c r="H41" s="25">
        <f t="shared" si="7"/>
        <v>0</v>
      </c>
      <c r="I41" s="55">
        <v>0.23</v>
      </c>
      <c r="J41" s="29">
        <f t="shared" si="8"/>
        <v>0</v>
      </c>
      <c r="K41" s="30">
        <f t="shared" si="9"/>
        <v>0</v>
      </c>
      <c r="M41" s="51" t="str">
        <f t="shared" si="5"/>
        <v>podaj stawkę!</v>
      </c>
      <c r="N41" s="43">
        <f t="shared" si="6"/>
        <v>1</v>
      </c>
    </row>
    <row r="42" spans="1:14" s="1" customFormat="1" ht="18.75" x14ac:dyDescent="0.2">
      <c r="A42" s="33">
        <v>24</v>
      </c>
      <c r="B42" s="54" t="s">
        <v>89</v>
      </c>
      <c r="C42" s="16" t="s">
        <v>63</v>
      </c>
      <c r="D42" s="9" t="s">
        <v>64</v>
      </c>
      <c r="E42" s="13" t="s">
        <v>13</v>
      </c>
      <c r="F42" s="36">
        <v>600</v>
      </c>
      <c r="G42" s="24"/>
      <c r="H42" s="25">
        <f t="shared" si="7"/>
        <v>0</v>
      </c>
      <c r="I42" s="55">
        <v>0.23</v>
      </c>
      <c r="J42" s="29">
        <f t="shared" si="8"/>
        <v>0</v>
      </c>
      <c r="K42" s="30">
        <f t="shared" si="9"/>
        <v>0</v>
      </c>
      <c r="M42" s="51" t="str">
        <f t="shared" si="5"/>
        <v>podaj stawkę!</v>
      </c>
      <c r="N42" s="43">
        <f t="shared" si="6"/>
        <v>1</v>
      </c>
    </row>
    <row r="43" spans="1:14" s="1" customFormat="1" ht="19.5" thickBot="1" x14ac:dyDescent="0.25">
      <c r="A43" s="89">
        <v>25</v>
      </c>
      <c r="B43" s="69" t="s">
        <v>89</v>
      </c>
      <c r="C43" s="70" t="s">
        <v>65</v>
      </c>
      <c r="D43" s="71" t="s">
        <v>66</v>
      </c>
      <c r="E43" s="72" t="s">
        <v>13</v>
      </c>
      <c r="F43" s="73">
        <v>30</v>
      </c>
      <c r="G43" s="74"/>
      <c r="H43" s="75">
        <f t="shared" si="7"/>
        <v>0</v>
      </c>
      <c r="I43" s="76">
        <v>0.23</v>
      </c>
      <c r="J43" s="77">
        <f t="shared" si="8"/>
        <v>0</v>
      </c>
      <c r="K43" s="78">
        <f t="shared" si="9"/>
        <v>0</v>
      </c>
      <c r="M43" s="51" t="str">
        <f t="shared" si="5"/>
        <v>podaj stawkę!</v>
      </c>
      <c r="N43" s="43">
        <f t="shared" si="6"/>
        <v>1</v>
      </c>
    </row>
    <row r="44" spans="1:14" s="1" customFormat="1" ht="34.5" customHeight="1" thickBot="1" x14ac:dyDescent="0.25">
      <c r="A44" s="112" t="s">
        <v>95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4"/>
      <c r="N44" s="43"/>
    </row>
    <row r="45" spans="1:14" s="1" customFormat="1" ht="18.75" x14ac:dyDescent="0.2">
      <c r="A45" s="33">
        <v>26</v>
      </c>
      <c r="B45" s="90"/>
      <c r="C45" s="80" t="s">
        <v>67</v>
      </c>
      <c r="D45" s="81" t="s">
        <v>68</v>
      </c>
      <c r="E45" s="82" t="s">
        <v>13</v>
      </c>
      <c r="F45" s="83">
        <v>106</v>
      </c>
      <c r="G45" s="84"/>
      <c r="H45" s="85">
        <f t="shared" si="7"/>
        <v>0</v>
      </c>
      <c r="I45" s="86">
        <v>0.08</v>
      </c>
      <c r="J45" s="87">
        <f t="shared" si="8"/>
        <v>0</v>
      </c>
      <c r="K45" s="88">
        <f t="shared" si="9"/>
        <v>0</v>
      </c>
      <c r="M45" s="51" t="str">
        <f t="shared" si="5"/>
        <v>podaj stawkę!</v>
      </c>
      <c r="N45" s="43">
        <f t="shared" si="6"/>
        <v>1</v>
      </c>
    </row>
    <row r="46" spans="1:14" s="1" customFormat="1" ht="18.75" x14ac:dyDescent="0.2">
      <c r="A46" s="31">
        <v>27</v>
      </c>
      <c r="B46" s="32"/>
      <c r="C46" s="16" t="s">
        <v>69</v>
      </c>
      <c r="D46" s="9" t="s">
        <v>68</v>
      </c>
      <c r="E46" s="13" t="s">
        <v>13</v>
      </c>
      <c r="F46" s="36">
        <v>1701</v>
      </c>
      <c r="G46" s="24"/>
      <c r="H46" s="25">
        <f t="shared" si="7"/>
        <v>0</v>
      </c>
      <c r="I46" s="55">
        <v>0.23</v>
      </c>
      <c r="J46" s="29">
        <f t="shared" si="8"/>
        <v>0</v>
      </c>
      <c r="K46" s="30">
        <f t="shared" si="9"/>
        <v>0</v>
      </c>
      <c r="M46" s="51" t="str">
        <f t="shared" si="5"/>
        <v>podaj stawkę!</v>
      </c>
      <c r="N46" s="43">
        <f t="shared" si="6"/>
        <v>1</v>
      </c>
    </row>
    <row r="47" spans="1:14" s="1" customFormat="1" ht="18.75" x14ac:dyDescent="0.2">
      <c r="A47" s="33">
        <v>28</v>
      </c>
      <c r="B47" s="32"/>
      <c r="C47" s="16" t="s">
        <v>70</v>
      </c>
      <c r="D47" s="9" t="s">
        <v>71</v>
      </c>
      <c r="E47" s="13" t="s">
        <v>13</v>
      </c>
      <c r="F47" s="36">
        <v>83</v>
      </c>
      <c r="G47" s="24"/>
      <c r="H47" s="25">
        <f t="shared" si="7"/>
        <v>0</v>
      </c>
      <c r="I47" s="55">
        <v>0.08</v>
      </c>
      <c r="J47" s="29">
        <f t="shared" si="8"/>
        <v>0</v>
      </c>
      <c r="K47" s="30">
        <f t="shared" si="9"/>
        <v>0</v>
      </c>
      <c r="M47" s="51" t="str">
        <f t="shared" si="5"/>
        <v>podaj stawkę!</v>
      </c>
      <c r="N47" s="43">
        <f t="shared" si="6"/>
        <v>1</v>
      </c>
    </row>
    <row r="48" spans="1:14" s="1" customFormat="1" ht="19.5" thickBot="1" x14ac:dyDescent="0.25">
      <c r="A48" s="34">
        <v>29</v>
      </c>
      <c r="B48" s="35"/>
      <c r="C48" s="17" t="s">
        <v>72</v>
      </c>
      <c r="D48" s="11" t="s">
        <v>71</v>
      </c>
      <c r="E48" s="14" t="s">
        <v>13</v>
      </c>
      <c r="F48" s="37">
        <v>158</v>
      </c>
      <c r="G48" s="26"/>
      <c r="H48" s="27">
        <f t="shared" si="7"/>
        <v>0</v>
      </c>
      <c r="I48" s="56">
        <v>0.23</v>
      </c>
      <c r="J48" s="38">
        <f t="shared" si="8"/>
        <v>0</v>
      </c>
      <c r="K48" s="39">
        <f t="shared" si="9"/>
        <v>0</v>
      </c>
      <c r="M48" s="51" t="str">
        <f t="shared" si="5"/>
        <v>podaj stawkę!</v>
      </c>
      <c r="N48" s="43">
        <f t="shared" si="6"/>
        <v>1</v>
      </c>
    </row>
    <row r="49" spans="1:14" s="1" customFormat="1" x14ac:dyDescent="0.25">
      <c r="C49" s="15"/>
      <c r="F49" s="67"/>
      <c r="M49" s="48"/>
      <c r="N49" s="46">
        <f>SUM(N18:N48)</f>
        <v>29</v>
      </c>
    </row>
    <row r="50" spans="1:14" s="1" customFormat="1" x14ac:dyDescent="0.25">
      <c r="C50" s="15"/>
      <c r="M50" s="48"/>
      <c r="N50" s="41"/>
    </row>
    <row r="51" spans="1:14" s="1" customFormat="1" ht="33.75" customHeight="1" x14ac:dyDescent="0.3">
      <c r="A51" s="109" t="s">
        <v>73</v>
      </c>
      <c r="B51" s="109"/>
      <c r="C51" s="109"/>
      <c r="D51" s="40">
        <f>SUM(H18:H48)</f>
        <v>0</v>
      </c>
      <c r="E51" s="7"/>
      <c r="F51" s="7"/>
      <c r="G51" s="7"/>
      <c r="H51" s="91"/>
      <c r="I51" s="92"/>
      <c r="J51" s="92"/>
      <c r="K51" s="93"/>
      <c r="M51" s="52"/>
      <c r="N51" s="28"/>
    </row>
    <row r="52" spans="1:14" s="1" customFormat="1" ht="36.75" customHeight="1" x14ac:dyDescent="0.3">
      <c r="A52" s="109" t="s">
        <v>74</v>
      </c>
      <c r="B52" s="109"/>
      <c r="C52" s="109"/>
      <c r="D52" s="40">
        <f>SUM(K18:K48)</f>
        <v>0</v>
      </c>
      <c r="E52" s="7"/>
      <c r="F52" s="7"/>
      <c r="G52" s="7"/>
      <c r="H52" s="94"/>
      <c r="I52" s="95"/>
      <c r="J52" s="95"/>
      <c r="K52" s="96"/>
      <c r="L52" s="8"/>
      <c r="M52" s="52"/>
      <c r="N52" s="28"/>
    </row>
    <row r="53" spans="1:14" s="1" customFormat="1" x14ac:dyDescent="0.25">
      <c r="C53" s="15"/>
      <c r="E53" s="23"/>
      <c r="F53" s="23"/>
      <c r="G53" s="23"/>
      <c r="H53" s="94"/>
      <c r="I53" s="95"/>
      <c r="J53" s="95"/>
      <c r="K53" s="96"/>
      <c r="L53" s="8"/>
      <c r="M53" s="48"/>
      <c r="N53" s="41"/>
    </row>
    <row r="54" spans="1:14" s="1" customFormat="1" x14ac:dyDescent="0.25">
      <c r="C54" s="15"/>
      <c r="E54" s="23"/>
      <c r="F54" s="23"/>
      <c r="G54" s="23"/>
      <c r="H54" s="97"/>
      <c r="I54" s="98"/>
      <c r="J54" s="98"/>
      <c r="K54" s="99"/>
      <c r="M54" s="48"/>
      <c r="N54" s="41"/>
    </row>
    <row r="56" spans="1:14" ht="27" x14ac:dyDescent="0.35">
      <c r="D56" s="47" t="str">
        <f>IF(N49&gt;0,"Nie wypełniono wszystkich stawek lub wprowadzono niepotrzebne stawki!!!!!!","")</f>
        <v>Nie wypełniono wszystkich stawek lub wprowadzono niepotrzebne stawki!!!!!!</v>
      </c>
    </row>
  </sheetData>
  <sheetProtection algorithmName="SHA-512" hashValue="bIqmnl8/mta1KL/VHHZu5AEhS4I0nBraGznmgr3OEYiC7E0/xJ5gLIar1TgvFf/6LX2PfeA0RVgADnnFyzHWMg==" saltValue="f/JONvR6Em7TXwsZcUldrg==" spinCount="100000" sheet="1" objects="1" scenarios="1" selectLockedCells="1"/>
  <mergeCells count="15">
    <mergeCell ref="H51:K54"/>
    <mergeCell ref="A3:J3"/>
    <mergeCell ref="A4:E4"/>
    <mergeCell ref="A8:K8"/>
    <mergeCell ref="A10:D10"/>
    <mergeCell ref="A11:D11"/>
    <mergeCell ref="A12:D12"/>
    <mergeCell ref="A13:D13"/>
    <mergeCell ref="A14:K14"/>
    <mergeCell ref="C16:D16"/>
    <mergeCell ref="A52:C52"/>
    <mergeCell ref="A51:C51"/>
    <mergeCell ref="A17:K17"/>
    <mergeCell ref="A28:K28"/>
    <mergeCell ref="A44:K44"/>
  </mergeCells>
  <conditionalFormatting sqref="H18:H27 J18:K27 J29:K43 H29:H43 H45:H48 J45:K48">
    <cfRule type="cellIs" dxfId="4" priority="84" operator="greaterThan">
      <formula>0</formula>
    </cfRule>
  </conditionalFormatting>
  <conditionalFormatting sqref="M18:M27 M29:M43 M45:M48">
    <cfRule type="cellIs" dxfId="3" priority="82" operator="notEqual">
      <formula>"OK"</formula>
    </cfRule>
    <cfRule type="cellIs" dxfId="2" priority="83" operator="equal">
      <formula>"OK"</formula>
    </cfRule>
  </conditionalFormatting>
  <conditionalFormatting sqref="H18:H27 H29:H43 H45:H48">
    <cfRule type="cellIs" dxfId="1" priority="58" operator="greaterThan">
      <formula>0</formula>
    </cfRule>
  </conditionalFormatting>
  <conditionalFormatting sqref="N18:N48">
    <cfRule type="cellIs" dxfId="0" priority="1" operator="greaterThan">
      <formula>0</formula>
    </cfRule>
  </conditionalFormatting>
  <dataValidations count="2">
    <dataValidation type="decimal" allowBlank="1" showInputMessage="1" showErrorMessage="1" errorTitle="stwka" error="Wprowadź liczbę większą od 0. Sprawdż separator części dziesiętnej (przecinek, kropka)_x000a_" promptTitle="stawka" prompt="Podaj stawkę w zł" sqref="G18:G27 G29:G43 G45:G48">
      <formula1>0</formula1>
      <formula2>100000000000</formula2>
    </dataValidation>
    <dataValidation type="list" showInputMessage="1" showErrorMessage="1" error="Podaj właściwą stawkęVAT (8 lub 23%)" sqref="I18:I27 I29:I43 I45:I4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8" orientation="landscape" r:id="rId1"/>
  <headerFooter alignWithMargins="0"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pakiet ....</vt:lpstr>
      <vt:lpstr>'pakiet ....'!Obszar_wydruku</vt:lpstr>
      <vt:lpstr>'pakiet ....'!Tytuły_wydruku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2020-10-23T06:28:05Z</cp:lastPrinted>
  <dcterms:created xsi:type="dcterms:W3CDTF">2020-10-18T08:42:39Z</dcterms:created>
  <dcterms:modified xsi:type="dcterms:W3CDTF">2020-10-23T06:28:08Z</dcterms:modified>
  <cp:contentStatus/>
</cp:coreProperties>
</file>